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75" windowWidth="19155" windowHeight="7500"/>
  </bookViews>
  <sheets>
    <sheet name="COU130Q_202302141540" sheetId="1" r:id="rId1"/>
  </sheets>
  <calcPr calcId="145621"/>
</workbook>
</file>

<file path=xl/calcChain.xml><?xml version="1.0" encoding="utf-8"?>
<calcChain xmlns="http://schemas.openxmlformats.org/spreadsheetml/2006/main">
  <c r="A2" i="1" l="1"/>
  <c r="C2" i="1"/>
  <c r="A3" i="1"/>
  <c r="C3" i="1"/>
  <c r="A4" i="1"/>
  <c r="C4" i="1"/>
  <c r="A5" i="1"/>
  <c r="C5" i="1"/>
  <c r="A6" i="1"/>
  <c r="C6" i="1"/>
  <c r="A7" i="1"/>
  <c r="C7" i="1"/>
  <c r="A8" i="1"/>
  <c r="C8" i="1"/>
  <c r="A9" i="1"/>
  <c r="C9" i="1"/>
  <c r="A10" i="1"/>
  <c r="C10" i="1"/>
  <c r="A11" i="1"/>
  <c r="C11" i="1"/>
  <c r="A12" i="1"/>
  <c r="C12" i="1"/>
  <c r="A13" i="1"/>
  <c r="C13" i="1"/>
  <c r="A14" i="1"/>
  <c r="C14" i="1"/>
  <c r="A15" i="1"/>
  <c r="C15" i="1"/>
  <c r="A16" i="1"/>
  <c r="C16" i="1"/>
  <c r="A17" i="1"/>
  <c r="C17" i="1"/>
  <c r="A18" i="1"/>
  <c r="C18" i="1"/>
  <c r="A19" i="1"/>
  <c r="C19" i="1"/>
  <c r="A20" i="1"/>
  <c r="C20" i="1"/>
  <c r="A21" i="1"/>
  <c r="C21" i="1"/>
  <c r="A22" i="1"/>
  <c r="C22" i="1"/>
  <c r="A23" i="1"/>
  <c r="C23" i="1"/>
  <c r="A24" i="1"/>
  <c r="C24" i="1"/>
  <c r="A25" i="1"/>
  <c r="C25" i="1"/>
  <c r="A26" i="1"/>
  <c r="C26" i="1"/>
  <c r="A27" i="1"/>
  <c r="C27" i="1"/>
  <c r="A28" i="1"/>
  <c r="C28" i="1"/>
  <c r="A29" i="1"/>
  <c r="C29" i="1"/>
  <c r="A30" i="1"/>
  <c r="C30" i="1"/>
  <c r="A31" i="1"/>
  <c r="C31" i="1"/>
  <c r="A32" i="1"/>
  <c r="C32" i="1"/>
  <c r="A33" i="1"/>
  <c r="C33" i="1"/>
  <c r="A34" i="1"/>
  <c r="C34" i="1"/>
  <c r="A35" i="1"/>
  <c r="C35" i="1"/>
  <c r="A36" i="1"/>
  <c r="C36" i="1"/>
  <c r="A37" i="1"/>
  <c r="C37" i="1"/>
  <c r="A38" i="1"/>
  <c r="C38" i="1"/>
  <c r="A39" i="1"/>
  <c r="C39" i="1"/>
  <c r="A40" i="1"/>
  <c r="C40" i="1"/>
  <c r="A41" i="1"/>
  <c r="C41" i="1"/>
  <c r="A42" i="1"/>
  <c r="C42" i="1"/>
  <c r="A43" i="1"/>
  <c r="C43" i="1"/>
  <c r="A44" i="1"/>
  <c r="C44" i="1"/>
  <c r="A45" i="1"/>
  <c r="C45" i="1"/>
  <c r="A46" i="1"/>
  <c r="C46" i="1"/>
  <c r="A47" i="1"/>
  <c r="C47" i="1"/>
  <c r="A48" i="1"/>
  <c r="C48" i="1"/>
  <c r="A49" i="1"/>
  <c r="C49" i="1"/>
  <c r="A50" i="1"/>
  <c r="C50" i="1"/>
  <c r="A51" i="1"/>
  <c r="C51" i="1"/>
  <c r="A52" i="1"/>
  <c r="C52" i="1"/>
  <c r="A53" i="1"/>
  <c r="C53" i="1"/>
  <c r="A54" i="1"/>
  <c r="C54" i="1"/>
</calcChain>
</file>

<file path=xl/sharedStrings.xml><?xml version="1.0" encoding="utf-8"?>
<sst xmlns="http://schemas.openxmlformats.org/spreadsheetml/2006/main" count="273" uniqueCount="136">
  <si>
    <t>學年期</t>
  </si>
  <si>
    <t>開課單位名稱</t>
  </si>
  <si>
    <t>課程編號</t>
  </si>
  <si>
    <t>課程名稱</t>
  </si>
  <si>
    <t>學分</t>
  </si>
  <si>
    <t>教師姓名</t>
  </si>
  <si>
    <t>必選修</t>
  </si>
  <si>
    <t>上課時間教室</t>
  </si>
  <si>
    <t>大日法律</t>
  </si>
  <si>
    <t>民法繼承</t>
  </si>
  <si>
    <t>楊秋敏</t>
  </si>
  <si>
    <t>必</t>
  </si>
  <si>
    <t>每週二3B310,每週二4B310</t>
  </si>
  <si>
    <t>刑法分則</t>
  </si>
  <si>
    <t>游明得</t>
  </si>
  <si>
    <t>每週二3B312,每週二4B312,每週五6B311,每週五7B311</t>
  </si>
  <si>
    <t>趙萃文</t>
  </si>
  <si>
    <t>每週二3B313,每週二4B313,每週五3A517,每週五4A517</t>
  </si>
  <si>
    <t>金融法</t>
  </si>
  <si>
    <t>楊偉文</t>
  </si>
  <si>
    <t>選</t>
  </si>
  <si>
    <t>每週四2A216,每週四3A216,每週四4A216</t>
  </si>
  <si>
    <t>社會保險法</t>
  </si>
  <si>
    <t>黃鼎佑</t>
  </si>
  <si>
    <t>每週二3A216,每週二4A216,每週二5A216</t>
  </si>
  <si>
    <t>司法制度與法院組織法</t>
  </si>
  <si>
    <t>杜家駒</t>
  </si>
  <si>
    <t>每週五10A201,每週五9A201</t>
  </si>
  <si>
    <t>公法總複習</t>
  </si>
  <si>
    <t>李麒</t>
  </si>
  <si>
    <t>每週一10A201,每週一8A201,每週一9A201</t>
  </si>
  <si>
    <t>票據法</t>
  </si>
  <si>
    <t>每週五3A506,每週五4A506,每週五5A506</t>
  </si>
  <si>
    <t>海商法</t>
  </si>
  <si>
    <t>余席文</t>
  </si>
  <si>
    <t>每週四11A201,每週四12A201,每週四13A201</t>
  </si>
  <si>
    <t>專利法與商標法</t>
  </si>
  <si>
    <t>洪順玉</t>
  </si>
  <si>
    <t>每週三8B314,每週三9B314</t>
  </si>
  <si>
    <t>證照與考試輔導</t>
  </si>
  <si>
    <t>游明得,林翰榕,簡陳由</t>
  </si>
  <si>
    <t>每週四7A308,每週四8A308,每週四9A308</t>
  </si>
  <si>
    <t>行政法案例</t>
  </si>
  <si>
    <t>劉鑫楨</t>
  </si>
  <si>
    <t>每週二6A216,每週二7A216,每週二8A216</t>
  </si>
  <si>
    <t>土地登記與實務</t>
  </si>
  <si>
    <t>王敏順</t>
  </si>
  <si>
    <t>每週三2B411,每週三3B411,每週三4B411</t>
  </si>
  <si>
    <t>公益服務二</t>
  </si>
  <si>
    <t>林宇軒</t>
  </si>
  <si>
    <t>每週二1</t>
  </si>
  <si>
    <t>鄭善印</t>
  </si>
  <si>
    <t>每週二2</t>
  </si>
  <si>
    <t>實習</t>
  </si>
  <si>
    <t>游明得,楊偉文</t>
  </si>
  <si>
    <t>每週三5,每週四5,每週五1</t>
  </si>
  <si>
    <t>憲法思想史(二)</t>
  </si>
  <si>
    <t>張正修</t>
  </si>
  <si>
    <t>每週五8A505,每週五9A505</t>
  </si>
  <si>
    <t>勞動基準法</t>
  </si>
  <si>
    <t>呂榮海</t>
  </si>
  <si>
    <t>每週二10A505,每週二9A505</t>
  </si>
  <si>
    <t>勞作教育二</t>
  </si>
  <si>
    <t>民法債編總論(一)</t>
  </si>
  <si>
    <t>陳炳良</t>
  </si>
  <si>
    <t>每週三3B309,每週三4B309,每週三5B309</t>
  </si>
  <si>
    <t>張祐齊</t>
  </si>
  <si>
    <t>每週二6B411,每週二7B411,每週二8B411</t>
  </si>
  <si>
    <t>憲法(二)</t>
  </si>
  <si>
    <t>每週四5B320,每週四6B320,每週四7B320</t>
  </si>
  <si>
    <t>張惠堂</t>
  </si>
  <si>
    <t>每週四6B313,每週四7B313,每週四8B313</t>
  </si>
  <si>
    <t>民法債編各論</t>
  </si>
  <si>
    <t>林翰榕</t>
  </si>
  <si>
    <t>每週一5B309,每週一6B309,每週一8B309,每週一9B309</t>
  </si>
  <si>
    <t>行政法(二)</t>
  </si>
  <si>
    <t>每週五2A505,每週五3A505,每週五4A505</t>
  </si>
  <si>
    <t>每週三10A217,每週三8A217,每週三9A217</t>
  </si>
  <si>
    <t>民法物權</t>
  </si>
  <si>
    <t>每週三3B409,每週三4B409,每週四6B409,每週四7B409</t>
  </si>
  <si>
    <t>民事訴訟法(二)</t>
  </si>
  <si>
    <t>每週一6B221,每週一7B221,每週一8B221</t>
  </si>
  <si>
    <t>刑事訴訟法(二)</t>
  </si>
  <si>
    <t>林奕瑋</t>
  </si>
  <si>
    <t>每週五6A506,每週五7A506,每週五8A506</t>
  </si>
  <si>
    <t>特別刑法</t>
  </si>
  <si>
    <t>每週六3A201,每週六4A201</t>
  </si>
  <si>
    <t>警察法規專題</t>
  </si>
  <si>
    <t>每週四3A516,每週四4A516</t>
  </si>
  <si>
    <t>法庭實務</t>
  </si>
  <si>
    <t>陳冠宇</t>
  </si>
  <si>
    <t>每週五6A215,每週五7A215</t>
  </si>
  <si>
    <t>基礎法學德文(二)</t>
  </si>
  <si>
    <t>每週二6B511,每週二7B511</t>
  </si>
  <si>
    <t>進修法律</t>
  </si>
  <si>
    <t>法學緒論(二)</t>
  </si>
  <si>
    <t>每週四13A308,每週四14A308</t>
  </si>
  <si>
    <t>民法債編總論</t>
  </si>
  <si>
    <t>李信龍</t>
  </si>
  <si>
    <t>每週一11A316,每週一12A316,每週五13A301,每週五14A301</t>
  </si>
  <si>
    <t>每週一13A309,每週一14A309</t>
  </si>
  <si>
    <t>周慶東</t>
  </si>
  <si>
    <t>每週三13A316,每週三14A316,每週四11A315,每週四12A315</t>
  </si>
  <si>
    <t>民法物權(二)</t>
  </si>
  <si>
    <t>每週三13A309,每週三14A309</t>
  </si>
  <si>
    <t>民法債編各論(二)</t>
  </si>
  <si>
    <t>每週五13A215,每週五14A215</t>
  </si>
  <si>
    <t>雷化豪</t>
  </si>
  <si>
    <t>每週一13A201,每週一14A201</t>
  </si>
  <si>
    <t>公司法(二)</t>
  </si>
  <si>
    <t>每週五11A301,每週五12A301</t>
  </si>
  <si>
    <t>每週一11A301,每週一12A301</t>
  </si>
  <si>
    <t>商標專利法</t>
  </si>
  <si>
    <t>每週三11A301,每週三12A301</t>
  </si>
  <si>
    <t>憲法思想史</t>
  </si>
  <si>
    <t>每週五11A317,每週五12A317</t>
  </si>
  <si>
    <t>刑法案例</t>
  </si>
  <si>
    <t>每週二13A310,每週二14A310</t>
  </si>
  <si>
    <t>碩日法律</t>
  </si>
  <si>
    <t>法學質化與量化研究法</t>
  </si>
  <si>
    <t>黃翠紋</t>
  </si>
  <si>
    <t>每週一10B127,每週一11B127</t>
  </si>
  <si>
    <t>公法專題研究(二)</t>
  </si>
  <si>
    <t>仉桂美</t>
  </si>
  <si>
    <t>每週二3B205,每週二4B205</t>
  </si>
  <si>
    <t>法學日文(二)</t>
  </si>
  <si>
    <t>洪昭鳳</t>
  </si>
  <si>
    <t>每週一8B127,每週一9B127</t>
  </si>
  <si>
    <t>比較憲法(二)</t>
  </si>
  <si>
    <t>每週五3B205,每週五4B205</t>
  </si>
  <si>
    <t>商事法專題研究</t>
  </si>
  <si>
    <t>每週三3B106,每週三4B106</t>
  </si>
  <si>
    <t>民事法綜合研習(二)</t>
  </si>
  <si>
    <t>每週三10B127,每週三9B127</t>
  </si>
  <si>
    <t>刑事訴訟法專題研究(二)</t>
  </si>
  <si>
    <t>每週四3B205,每週四4B205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</si>
</sst>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C12" sqref="C12"/>
    </sheetView>
  </sheetViews>
  <sheetFormatPr defaultRowHeight="16.5" x14ac:dyDescent="0.25"/>
  <cols>
    <col min="1" max="2" width="9" style="1"/>
    <col min="3" max="3" width="12.75" style="1" customWidth="1"/>
    <col min="4" max="4" width="22.75" style="1" customWidth="1"/>
    <col min="5" max="5" width="9" style="2"/>
    <col min="6" max="6" width="20.75" style="1" customWidth="1"/>
    <col min="7" max="7" width="9" style="1"/>
    <col min="8" max="8" width="5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tr">
        <f t="shared" ref="A2:A33" si="0">"1112"</f>
        <v>1112</v>
      </c>
      <c r="B2" s="1" t="s">
        <v>8</v>
      </c>
      <c r="C2" s="1" t="str">
        <f>"B4110000022"</f>
        <v>B4110000022</v>
      </c>
      <c r="D2" s="1" t="s">
        <v>9</v>
      </c>
      <c r="E2" s="2">
        <v>2</v>
      </c>
      <c r="F2" s="1" t="s">
        <v>10</v>
      </c>
      <c r="G2" s="1" t="s">
        <v>11</v>
      </c>
      <c r="H2" s="1" t="s">
        <v>12</v>
      </c>
    </row>
    <row r="3" spans="1:8" x14ac:dyDescent="0.25">
      <c r="A3" s="1" t="str">
        <f t="shared" si="0"/>
        <v>1112</v>
      </c>
      <c r="B3" s="1" t="s">
        <v>8</v>
      </c>
      <c r="C3" s="1" t="str">
        <f>"B4110000028"</f>
        <v>B4110000028</v>
      </c>
      <c r="D3" s="1" t="s">
        <v>13</v>
      </c>
      <c r="E3" s="2">
        <v>4</v>
      </c>
      <c r="F3" s="1" t="s">
        <v>14</v>
      </c>
      <c r="G3" s="1" t="s">
        <v>11</v>
      </c>
      <c r="H3" s="1" t="s">
        <v>15</v>
      </c>
    </row>
    <row r="4" spans="1:8" x14ac:dyDescent="0.25">
      <c r="A4" s="1" t="str">
        <f t="shared" si="0"/>
        <v>1112</v>
      </c>
      <c r="B4" s="1" t="s">
        <v>8</v>
      </c>
      <c r="C4" s="1" t="str">
        <f>"B4110000028"</f>
        <v>B4110000028</v>
      </c>
      <c r="D4" s="1" t="s">
        <v>13</v>
      </c>
      <c r="E4" s="2">
        <v>4</v>
      </c>
      <c r="F4" s="1" t="s">
        <v>16</v>
      </c>
      <c r="G4" s="1" t="s">
        <v>11</v>
      </c>
      <c r="H4" s="1" t="s">
        <v>17</v>
      </c>
    </row>
    <row r="5" spans="1:8" x14ac:dyDescent="0.25">
      <c r="A5" s="1" t="str">
        <f t="shared" si="0"/>
        <v>1112</v>
      </c>
      <c r="B5" s="1" t="s">
        <v>8</v>
      </c>
      <c r="C5" s="1" t="str">
        <f>"B4110000060"</f>
        <v>B4110000060</v>
      </c>
      <c r="D5" s="1" t="s">
        <v>18</v>
      </c>
      <c r="E5" s="2">
        <v>3</v>
      </c>
      <c r="F5" s="1" t="s">
        <v>19</v>
      </c>
      <c r="G5" s="1" t="s">
        <v>20</v>
      </c>
      <c r="H5" s="1" t="s">
        <v>21</v>
      </c>
    </row>
    <row r="6" spans="1:8" x14ac:dyDescent="0.25">
      <c r="A6" s="1" t="str">
        <f t="shared" si="0"/>
        <v>1112</v>
      </c>
      <c r="B6" s="1" t="s">
        <v>8</v>
      </c>
      <c r="C6" s="1" t="str">
        <f>"B4110000113"</f>
        <v>B4110000113</v>
      </c>
      <c r="D6" s="1" t="s">
        <v>22</v>
      </c>
      <c r="E6" s="2">
        <v>3</v>
      </c>
      <c r="F6" s="1" t="s">
        <v>23</v>
      </c>
      <c r="G6" s="1" t="s">
        <v>20</v>
      </c>
      <c r="H6" s="1" t="s">
        <v>24</v>
      </c>
    </row>
    <row r="7" spans="1:8" x14ac:dyDescent="0.25">
      <c r="A7" s="1" t="str">
        <f t="shared" si="0"/>
        <v>1112</v>
      </c>
      <c r="B7" s="1" t="s">
        <v>8</v>
      </c>
      <c r="C7" s="1" t="str">
        <f>"B4110000158"</f>
        <v>B4110000158</v>
      </c>
      <c r="D7" s="1" t="s">
        <v>25</v>
      </c>
      <c r="E7" s="2">
        <v>2</v>
      </c>
      <c r="F7" s="1" t="s">
        <v>26</v>
      </c>
      <c r="G7" s="1" t="s">
        <v>20</v>
      </c>
      <c r="H7" s="1" t="s">
        <v>27</v>
      </c>
    </row>
    <row r="8" spans="1:8" x14ac:dyDescent="0.25">
      <c r="A8" s="1" t="str">
        <f t="shared" si="0"/>
        <v>1112</v>
      </c>
      <c r="B8" s="1" t="s">
        <v>8</v>
      </c>
      <c r="C8" s="1" t="str">
        <f>"B4110000164"</f>
        <v>B4110000164</v>
      </c>
      <c r="D8" s="1" t="s">
        <v>28</v>
      </c>
      <c r="E8" s="2">
        <v>3</v>
      </c>
      <c r="F8" s="1" t="s">
        <v>29</v>
      </c>
      <c r="G8" s="1" t="s">
        <v>20</v>
      </c>
      <c r="H8" s="1" t="s">
        <v>30</v>
      </c>
    </row>
    <row r="9" spans="1:8" x14ac:dyDescent="0.25">
      <c r="A9" s="1" t="str">
        <f t="shared" si="0"/>
        <v>1112</v>
      </c>
      <c r="B9" s="1" t="s">
        <v>8</v>
      </c>
      <c r="C9" s="1" t="str">
        <f>"B4110000180"</f>
        <v>B4110000180</v>
      </c>
      <c r="D9" s="1" t="s">
        <v>31</v>
      </c>
      <c r="E9" s="2">
        <v>3</v>
      </c>
      <c r="F9" s="1" t="s">
        <v>19</v>
      </c>
      <c r="G9" s="1" t="s">
        <v>20</v>
      </c>
      <c r="H9" s="1" t="s">
        <v>32</v>
      </c>
    </row>
    <row r="10" spans="1:8" x14ac:dyDescent="0.25">
      <c r="A10" s="1" t="str">
        <f t="shared" si="0"/>
        <v>1112</v>
      </c>
      <c r="B10" s="1" t="s">
        <v>8</v>
      </c>
      <c r="C10" s="1" t="str">
        <f>"B4110000183"</f>
        <v>B4110000183</v>
      </c>
      <c r="D10" s="1" t="s">
        <v>33</v>
      </c>
      <c r="E10" s="2">
        <v>3</v>
      </c>
      <c r="F10" s="1" t="s">
        <v>34</v>
      </c>
      <c r="G10" s="1" t="s">
        <v>20</v>
      </c>
      <c r="H10" s="1" t="s">
        <v>35</v>
      </c>
    </row>
    <row r="11" spans="1:8" x14ac:dyDescent="0.25">
      <c r="A11" s="1" t="str">
        <f t="shared" si="0"/>
        <v>1112</v>
      </c>
      <c r="B11" s="1" t="s">
        <v>8</v>
      </c>
      <c r="C11" s="1" t="str">
        <f>"B4110000194"</f>
        <v>B4110000194</v>
      </c>
      <c r="D11" s="1" t="s">
        <v>36</v>
      </c>
      <c r="E11" s="2">
        <v>2</v>
      </c>
      <c r="F11" s="1" t="s">
        <v>37</v>
      </c>
      <c r="G11" s="1" t="s">
        <v>20</v>
      </c>
      <c r="H11" s="1" t="s">
        <v>38</v>
      </c>
    </row>
    <row r="12" spans="1:8" x14ac:dyDescent="0.25">
      <c r="A12" s="1" t="str">
        <f t="shared" si="0"/>
        <v>1112</v>
      </c>
      <c r="B12" s="1" t="s">
        <v>8</v>
      </c>
      <c r="C12" s="1" t="str">
        <f>"B4110000199"</f>
        <v>B4110000199</v>
      </c>
      <c r="D12" s="1" t="s">
        <v>39</v>
      </c>
      <c r="E12" s="2">
        <v>3</v>
      </c>
      <c r="F12" s="1" t="s">
        <v>40</v>
      </c>
      <c r="G12" s="1" t="s">
        <v>20</v>
      </c>
      <c r="H12" s="1" t="s">
        <v>41</v>
      </c>
    </row>
    <row r="13" spans="1:8" x14ac:dyDescent="0.25">
      <c r="A13" s="1" t="str">
        <f t="shared" si="0"/>
        <v>1112</v>
      </c>
      <c r="B13" s="1" t="s">
        <v>8</v>
      </c>
      <c r="C13" s="1" t="str">
        <f>"B4110000213"</f>
        <v>B4110000213</v>
      </c>
      <c r="D13" s="1" t="s">
        <v>42</v>
      </c>
      <c r="E13" s="2">
        <v>3</v>
      </c>
      <c r="F13" s="1" t="s">
        <v>43</v>
      </c>
      <c r="G13" s="1" t="s">
        <v>20</v>
      </c>
      <c r="H13" s="1" t="s">
        <v>44</v>
      </c>
    </row>
    <row r="14" spans="1:8" x14ac:dyDescent="0.25">
      <c r="A14" s="1" t="str">
        <f t="shared" si="0"/>
        <v>1112</v>
      </c>
      <c r="B14" s="1" t="s">
        <v>8</v>
      </c>
      <c r="C14" s="1" t="str">
        <f>"B4110000214"</f>
        <v>B4110000214</v>
      </c>
      <c r="D14" s="1" t="s">
        <v>45</v>
      </c>
      <c r="E14" s="2">
        <v>3</v>
      </c>
      <c r="F14" s="1" t="s">
        <v>46</v>
      </c>
      <c r="G14" s="1" t="s">
        <v>20</v>
      </c>
      <c r="H14" s="1" t="s">
        <v>47</v>
      </c>
    </row>
    <row r="15" spans="1:8" x14ac:dyDescent="0.25">
      <c r="A15" s="1" t="str">
        <f t="shared" si="0"/>
        <v>1112</v>
      </c>
      <c r="B15" s="1" t="s">
        <v>8</v>
      </c>
      <c r="C15" s="1" t="str">
        <f>"B4110000223"</f>
        <v>B4110000223</v>
      </c>
      <c r="D15" s="1" t="s">
        <v>48</v>
      </c>
      <c r="E15" s="2">
        <v>1</v>
      </c>
      <c r="F15" s="1" t="s">
        <v>49</v>
      </c>
      <c r="G15" s="1" t="s">
        <v>11</v>
      </c>
      <c r="H15" s="1" t="s">
        <v>50</v>
      </c>
    </row>
    <row r="16" spans="1:8" x14ac:dyDescent="0.25">
      <c r="A16" s="1" t="str">
        <f t="shared" si="0"/>
        <v>1112</v>
      </c>
      <c r="B16" s="1" t="s">
        <v>8</v>
      </c>
      <c r="C16" s="1" t="str">
        <f>"B4110000223"</f>
        <v>B4110000223</v>
      </c>
      <c r="D16" s="1" t="s">
        <v>48</v>
      </c>
      <c r="E16" s="2">
        <v>1</v>
      </c>
      <c r="F16" s="1" t="s">
        <v>51</v>
      </c>
      <c r="G16" s="1" t="s">
        <v>11</v>
      </c>
      <c r="H16" s="1" t="s">
        <v>52</v>
      </c>
    </row>
    <row r="17" spans="1:8" x14ac:dyDescent="0.25">
      <c r="A17" s="1" t="str">
        <f t="shared" si="0"/>
        <v>1112</v>
      </c>
      <c r="B17" s="1" t="s">
        <v>8</v>
      </c>
      <c r="C17" s="1" t="str">
        <f>"B4110000224"</f>
        <v>B4110000224</v>
      </c>
      <c r="D17" s="1" t="s">
        <v>53</v>
      </c>
      <c r="E17" s="2">
        <v>3</v>
      </c>
      <c r="F17" s="1" t="s">
        <v>54</v>
      </c>
      <c r="G17" s="1" t="s">
        <v>11</v>
      </c>
      <c r="H17" s="1" t="s">
        <v>55</v>
      </c>
    </row>
    <row r="18" spans="1:8" x14ac:dyDescent="0.25">
      <c r="A18" s="1" t="str">
        <f t="shared" si="0"/>
        <v>1112</v>
      </c>
      <c r="B18" s="1" t="s">
        <v>8</v>
      </c>
      <c r="C18" s="1" t="str">
        <f>"B4110000230"</f>
        <v>B4110000230</v>
      </c>
      <c r="D18" s="1" t="s">
        <v>56</v>
      </c>
      <c r="E18" s="2">
        <v>2</v>
      </c>
      <c r="F18" s="1" t="s">
        <v>57</v>
      </c>
      <c r="G18" s="1" t="s">
        <v>20</v>
      </c>
      <c r="H18" s="1" t="s">
        <v>58</v>
      </c>
    </row>
    <row r="19" spans="1:8" x14ac:dyDescent="0.25">
      <c r="A19" s="1" t="str">
        <f t="shared" si="0"/>
        <v>1112</v>
      </c>
      <c r="B19" s="1" t="s">
        <v>8</v>
      </c>
      <c r="C19" s="1" t="str">
        <f>"B4110000233"</f>
        <v>B4110000233</v>
      </c>
      <c r="D19" s="1" t="s">
        <v>59</v>
      </c>
      <c r="E19" s="2">
        <v>2</v>
      </c>
      <c r="F19" s="1" t="s">
        <v>60</v>
      </c>
      <c r="G19" s="1" t="s">
        <v>20</v>
      </c>
      <c r="H19" s="1" t="s">
        <v>61</v>
      </c>
    </row>
    <row r="20" spans="1:8" x14ac:dyDescent="0.25">
      <c r="A20" s="1" t="str">
        <f t="shared" si="0"/>
        <v>1112</v>
      </c>
      <c r="B20" s="1" t="s">
        <v>8</v>
      </c>
      <c r="C20" s="1" t="str">
        <f>"B4110000243"</f>
        <v>B4110000243</v>
      </c>
      <c r="D20" s="1" t="s">
        <v>62</v>
      </c>
      <c r="E20" s="2">
        <v>1</v>
      </c>
      <c r="F20" s="1" t="s">
        <v>14</v>
      </c>
      <c r="G20" s="1" t="s">
        <v>11</v>
      </c>
      <c r="H20" s="1" t="s">
        <v>50</v>
      </c>
    </row>
    <row r="21" spans="1:8" x14ac:dyDescent="0.25">
      <c r="A21" s="1" t="str">
        <f t="shared" si="0"/>
        <v>1112</v>
      </c>
      <c r="B21" s="1" t="s">
        <v>8</v>
      </c>
      <c r="C21" s="1" t="str">
        <f>"B4110000243"</f>
        <v>B4110000243</v>
      </c>
      <c r="D21" s="1" t="s">
        <v>62</v>
      </c>
      <c r="E21" s="2">
        <v>1</v>
      </c>
      <c r="F21" s="1" t="s">
        <v>51</v>
      </c>
      <c r="G21" s="1" t="s">
        <v>11</v>
      </c>
      <c r="H21" s="1" t="s">
        <v>50</v>
      </c>
    </row>
    <row r="22" spans="1:8" x14ac:dyDescent="0.25">
      <c r="A22" s="1" t="str">
        <f t="shared" si="0"/>
        <v>1112</v>
      </c>
      <c r="B22" s="1" t="s">
        <v>8</v>
      </c>
      <c r="C22" s="1" t="str">
        <f>"B4110000247"</f>
        <v>B4110000247</v>
      </c>
      <c r="D22" s="1" t="s">
        <v>63</v>
      </c>
      <c r="E22" s="2">
        <v>3</v>
      </c>
      <c r="F22" s="1" t="s">
        <v>64</v>
      </c>
      <c r="G22" s="1" t="s">
        <v>11</v>
      </c>
      <c r="H22" s="1" t="s">
        <v>65</v>
      </c>
    </row>
    <row r="23" spans="1:8" x14ac:dyDescent="0.25">
      <c r="A23" s="1" t="str">
        <f t="shared" si="0"/>
        <v>1112</v>
      </c>
      <c r="B23" s="1" t="s">
        <v>8</v>
      </c>
      <c r="C23" s="1" t="str">
        <f>"B4110000247"</f>
        <v>B4110000247</v>
      </c>
      <c r="D23" s="1" t="s">
        <v>63</v>
      </c>
      <c r="E23" s="2">
        <v>3</v>
      </c>
      <c r="F23" s="1" t="s">
        <v>66</v>
      </c>
      <c r="G23" s="1" t="s">
        <v>11</v>
      </c>
      <c r="H23" s="1" t="s">
        <v>67</v>
      </c>
    </row>
    <row r="24" spans="1:8" x14ac:dyDescent="0.25">
      <c r="A24" s="1" t="str">
        <f t="shared" si="0"/>
        <v>1112</v>
      </c>
      <c r="B24" s="1" t="s">
        <v>8</v>
      </c>
      <c r="C24" s="1" t="str">
        <f>"B4110000248"</f>
        <v>B4110000248</v>
      </c>
      <c r="D24" s="1" t="s">
        <v>68</v>
      </c>
      <c r="E24" s="2">
        <v>3</v>
      </c>
      <c r="F24" s="1" t="s">
        <v>23</v>
      </c>
      <c r="G24" s="1" t="s">
        <v>11</v>
      </c>
      <c r="H24" s="1" t="s">
        <v>69</v>
      </c>
    </row>
    <row r="25" spans="1:8" x14ac:dyDescent="0.25">
      <c r="A25" s="1" t="str">
        <f t="shared" si="0"/>
        <v>1112</v>
      </c>
      <c r="B25" s="1" t="s">
        <v>8</v>
      </c>
      <c r="C25" s="1" t="str">
        <f>"B4110000248"</f>
        <v>B4110000248</v>
      </c>
      <c r="D25" s="1" t="s">
        <v>68</v>
      </c>
      <c r="E25" s="2">
        <v>3</v>
      </c>
      <c r="F25" s="1" t="s">
        <v>70</v>
      </c>
      <c r="G25" s="1" t="s">
        <v>11</v>
      </c>
      <c r="H25" s="1" t="s">
        <v>71</v>
      </c>
    </row>
    <row r="26" spans="1:8" x14ac:dyDescent="0.25">
      <c r="A26" s="1" t="str">
        <f t="shared" si="0"/>
        <v>1112</v>
      </c>
      <c r="B26" s="1" t="s">
        <v>8</v>
      </c>
      <c r="C26" s="1" t="str">
        <f>"B4110000251"</f>
        <v>B4110000251</v>
      </c>
      <c r="D26" s="1" t="s">
        <v>72</v>
      </c>
      <c r="E26" s="2">
        <v>4</v>
      </c>
      <c r="F26" s="1" t="s">
        <v>73</v>
      </c>
      <c r="G26" s="1" t="s">
        <v>11</v>
      </c>
      <c r="H26" s="1" t="s">
        <v>74</v>
      </c>
    </row>
    <row r="27" spans="1:8" x14ac:dyDescent="0.25">
      <c r="A27" s="1" t="str">
        <f t="shared" si="0"/>
        <v>1112</v>
      </c>
      <c r="B27" s="1" t="s">
        <v>8</v>
      </c>
      <c r="C27" s="1" t="str">
        <f>"B4110000252"</f>
        <v>B4110000252</v>
      </c>
      <c r="D27" s="1" t="s">
        <v>75</v>
      </c>
      <c r="E27" s="2">
        <v>3</v>
      </c>
      <c r="F27" s="1" t="s">
        <v>49</v>
      </c>
      <c r="G27" s="1" t="s">
        <v>11</v>
      </c>
      <c r="H27" s="1" t="s">
        <v>76</v>
      </c>
    </row>
    <row r="28" spans="1:8" x14ac:dyDescent="0.25">
      <c r="A28" s="1" t="str">
        <f t="shared" si="0"/>
        <v>1112</v>
      </c>
      <c r="B28" s="1" t="s">
        <v>8</v>
      </c>
      <c r="C28" s="1" t="str">
        <f>"B4110000252"</f>
        <v>B4110000252</v>
      </c>
      <c r="D28" s="1" t="s">
        <v>75</v>
      </c>
      <c r="E28" s="2">
        <v>3</v>
      </c>
      <c r="F28" s="1" t="s">
        <v>23</v>
      </c>
      <c r="G28" s="1" t="s">
        <v>11</v>
      </c>
      <c r="H28" s="1" t="s">
        <v>77</v>
      </c>
    </row>
    <row r="29" spans="1:8" x14ac:dyDescent="0.25">
      <c r="A29" s="1" t="str">
        <f t="shared" si="0"/>
        <v>1112</v>
      </c>
      <c r="B29" s="1" t="s">
        <v>8</v>
      </c>
      <c r="C29" s="1" t="str">
        <f>"B4110000253"</f>
        <v>B4110000253</v>
      </c>
      <c r="D29" s="1" t="s">
        <v>78</v>
      </c>
      <c r="E29" s="2">
        <v>4</v>
      </c>
      <c r="F29" s="1" t="s">
        <v>10</v>
      </c>
      <c r="G29" s="1" t="s">
        <v>11</v>
      </c>
      <c r="H29" s="1" t="s">
        <v>79</v>
      </c>
    </row>
    <row r="30" spans="1:8" x14ac:dyDescent="0.25">
      <c r="A30" s="1" t="str">
        <f t="shared" si="0"/>
        <v>1112</v>
      </c>
      <c r="B30" s="1" t="s">
        <v>8</v>
      </c>
      <c r="C30" s="1" t="str">
        <f>"B4110000255"</f>
        <v>B4110000255</v>
      </c>
      <c r="D30" s="1" t="s">
        <v>80</v>
      </c>
      <c r="E30" s="2">
        <v>3</v>
      </c>
      <c r="F30" s="1" t="s">
        <v>10</v>
      </c>
      <c r="G30" s="1" t="s">
        <v>11</v>
      </c>
      <c r="H30" s="1" t="s">
        <v>81</v>
      </c>
    </row>
    <row r="31" spans="1:8" x14ac:dyDescent="0.25">
      <c r="A31" s="1" t="str">
        <f t="shared" si="0"/>
        <v>1112</v>
      </c>
      <c r="B31" s="1" t="s">
        <v>8</v>
      </c>
      <c r="C31" s="1" t="str">
        <f>"B4110000257"</f>
        <v>B4110000257</v>
      </c>
      <c r="D31" s="1" t="s">
        <v>82</v>
      </c>
      <c r="E31" s="2">
        <v>3</v>
      </c>
      <c r="F31" s="1" t="s">
        <v>83</v>
      </c>
      <c r="G31" s="1" t="s">
        <v>11</v>
      </c>
      <c r="H31" s="1" t="s">
        <v>84</v>
      </c>
    </row>
    <row r="32" spans="1:8" x14ac:dyDescent="0.25">
      <c r="A32" s="1" t="str">
        <f t="shared" si="0"/>
        <v>1112</v>
      </c>
      <c r="B32" s="1" t="s">
        <v>8</v>
      </c>
      <c r="C32" s="1" t="str">
        <f>"B4110000267"</f>
        <v>B4110000267</v>
      </c>
      <c r="D32" s="1" t="s">
        <v>85</v>
      </c>
      <c r="E32" s="2">
        <v>2</v>
      </c>
      <c r="F32" s="1" t="s">
        <v>14</v>
      </c>
      <c r="G32" s="1" t="s">
        <v>20</v>
      </c>
      <c r="H32" s="1" t="s">
        <v>86</v>
      </c>
    </row>
    <row r="33" spans="1:8" x14ac:dyDescent="0.25">
      <c r="A33" s="1" t="str">
        <f t="shared" si="0"/>
        <v>1112</v>
      </c>
      <c r="B33" s="1" t="s">
        <v>8</v>
      </c>
      <c r="C33" s="1" t="str">
        <f>"B4110000302"</f>
        <v>B4110000302</v>
      </c>
      <c r="D33" s="1" t="s">
        <v>87</v>
      </c>
      <c r="E33" s="2">
        <v>2</v>
      </c>
      <c r="F33" s="1" t="s">
        <v>51</v>
      </c>
      <c r="G33" s="1" t="s">
        <v>20</v>
      </c>
      <c r="H33" s="1" t="s">
        <v>88</v>
      </c>
    </row>
    <row r="34" spans="1:8" x14ac:dyDescent="0.25">
      <c r="A34" s="1" t="str">
        <f t="shared" ref="A34:A54" si="1">"1112"</f>
        <v>1112</v>
      </c>
      <c r="B34" s="1" t="s">
        <v>8</v>
      </c>
      <c r="C34" s="1" t="str">
        <f>"B4110000307"</f>
        <v>B4110000307</v>
      </c>
      <c r="D34" s="1" t="s">
        <v>89</v>
      </c>
      <c r="E34" s="2">
        <v>2</v>
      </c>
      <c r="F34" s="1" t="s">
        <v>90</v>
      </c>
      <c r="G34" s="1" t="s">
        <v>20</v>
      </c>
      <c r="H34" s="1" t="s">
        <v>91</v>
      </c>
    </row>
    <row r="35" spans="1:8" x14ac:dyDescent="0.25">
      <c r="A35" s="1" t="str">
        <f t="shared" si="1"/>
        <v>1112</v>
      </c>
      <c r="B35" s="1" t="s">
        <v>8</v>
      </c>
      <c r="C35" s="1" t="str">
        <f>"B4110000319"</f>
        <v>B4110000319</v>
      </c>
      <c r="D35" s="1" t="s">
        <v>92</v>
      </c>
      <c r="E35" s="2">
        <v>2</v>
      </c>
      <c r="F35" s="1" t="s">
        <v>70</v>
      </c>
      <c r="G35" s="1" t="s">
        <v>20</v>
      </c>
      <c r="H35" s="1" t="s">
        <v>93</v>
      </c>
    </row>
    <row r="36" spans="1:8" x14ac:dyDescent="0.25">
      <c r="A36" s="1" t="str">
        <f t="shared" si="1"/>
        <v>1112</v>
      </c>
      <c r="B36" s="1" t="s">
        <v>94</v>
      </c>
      <c r="C36" s="1" t="str">
        <f>"C4110000002"</f>
        <v>C4110000002</v>
      </c>
      <c r="D36" s="1" t="s">
        <v>95</v>
      </c>
      <c r="E36" s="2">
        <v>2</v>
      </c>
      <c r="F36" s="1" t="s">
        <v>46</v>
      </c>
      <c r="G36" s="1" t="s">
        <v>11</v>
      </c>
      <c r="H36" s="1" t="s">
        <v>96</v>
      </c>
    </row>
    <row r="37" spans="1:8" x14ac:dyDescent="0.25">
      <c r="A37" s="1" t="str">
        <f t="shared" si="1"/>
        <v>1112</v>
      </c>
      <c r="B37" s="1" t="s">
        <v>94</v>
      </c>
      <c r="C37" s="1" t="str">
        <f>"C4110000005"</f>
        <v>C4110000005</v>
      </c>
      <c r="D37" s="1" t="s">
        <v>97</v>
      </c>
      <c r="E37" s="2">
        <v>4</v>
      </c>
      <c r="F37" s="1" t="s">
        <v>98</v>
      </c>
      <c r="G37" s="1" t="s">
        <v>11</v>
      </c>
      <c r="H37" s="1" t="s">
        <v>99</v>
      </c>
    </row>
    <row r="38" spans="1:8" x14ac:dyDescent="0.25">
      <c r="A38" s="1" t="str">
        <f t="shared" si="1"/>
        <v>1112</v>
      </c>
      <c r="B38" s="1" t="s">
        <v>94</v>
      </c>
      <c r="C38" s="1" t="str">
        <f>"C4110000006"</f>
        <v>C4110000006</v>
      </c>
      <c r="D38" s="1" t="s">
        <v>68</v>
      </c>
      <c r="E38" s="2">
        <v>2</v>
      </c>
      <c r="F38" s="1" t="s">
        <v>49</v>
      </c>
      <c r="G38" s="1" t="s">
        <v>11</v>
      </c>
      <c r="H38" s="1" t="s">
        <v>100</v>
      </c>
    </row>
    <row r="39" spans="1:8" x14ac:dyDescent="0.25">
      <c r="A39" s="1" t="str">
        <f t="shared" si="1"/>
        <v>1112</v>
      </c>
      <c r="B39" s="1" t="s">
        <v>94</v>
      </c>
      <c r="C39" s="1" t="str">
        <f>"C4110000008"</f>
        <v>C4110000008</v>
      </c>
      <c r="D39" s="1" t="s">
        <v>13</v>
      </c>
      <c r="E39" s="2">
        <v>4</v>
      </c>
      <c r="F39" s="1" t="s">
        <v>101</v>
      </c>
      <c r="G39" s="1" t="s">
        <v>11</v>
      </c>
      <c r="H39" s="1" t="s">
        <v>102</v>
      </c>
    </row>
    <row r="40" spans="1:8" x14ac:dyDescent="0.25">
      <c r="A40" s="1" t="str">
        <f t="shared" si="1"/>
        <v>1112</v>
      </c>
      <c r="B40" s="1" t="s">
        <v>94</v>
      </c>
      <c r="C40" s="1" t="str">
        <f>"C4110000010"</f>
        <v>C4110000010</v>
      </c>
      <c r="D40" s="1" t="s">
        <v>103</v>
      </c>
      <c r="E40" s="2">
        <v>2</v>
      </c>
      <c r="F40" s="1" t="s">
        <v>34</v>
      </c>
      <c r="G40" s="1" t="s">
        <v>11</v>
      </c>
      <c r="H40" s="1" t="s">
        <v>104</v>
      </c>
    </row>
    <row r="41" spans="1:8" x14ac:dyDescent="0.25">
      <c r="A41" s="1" t="str">
        <f t="shared" si="1"/>
        <v>1112</v>
      </c>
      <c r="B41" s="1" t="s">
        <v>94</v>
      </c>
      <c r="C41" s="1" t="str">
        <f>"C4110000012"</f>
        <v>C4110000012</v>
      </c>
      <c r="D41" s="1" t="s">
        <v>105</v>
      </c>
      <c r="E41" s="2">
        <v>2</v>
      </c>
      <c r="F41" s="1" t="s">
        <v>66</v>
      </c>
      <c r="G41" s="1" t="s">
        <v>11</v>
      </c>
      <c r="H41" s="1" t="s">
        <v>106</v>
      </c>
    </row>
    <row r="42" spans="1:8" x14ac:dyDescent="0.25">
      <c r="A42" s="1" t="str">
        <f t="shared" si="1"/>
        <v>1112</v>
      </c>
      <c r="B42" s="1" t="s">
        <v>94</v>
      </c>
      <c r="C42" s="1" t="str">
        <f>"C4110000014"</f>
        <v>C4110000014</v>
      </c>
      <c r="D42" s="1" t="s">
        <v>75</v>
      </c>
      <c r="E42" s="2">
        <v>2</v>
      </c>
      <c r="F42" s="1" t="s">
        <v>107</v>
      </c>
      <c r="G42" s="1" t="s">
        <v>11</v>
      </c>
      <c r="H42" s="1" t="s">
        <v>108</v>
      </c>
    </row>
    <row r="43" spans="1:8" x14ac:dyDescent="0.25">
      <c r="A43" s="1" t="str">
        <f t="shared" si="1"/>
        <v>1112</v>
      </c>
      <c r="B43" s="1" t="s">
        <v>94</v>
      </c>
      <c r="C43" s="1" t="str">
        <f>"C4110000016"</f>
        <v>C4110000016</v>
      </c>
      <c r="D43" s="1" t="s">
        <v>109</v>
      </c>
      <c r="E43" s="2">
        <v>2</v>
      </c>
      <c r="F43" s="1" t="s">
        <v>98</v>
      </c>
      <c r="G43" s="1" t="s">
        <v>11</v>
      </c>
      <c r="H43" s="1" t="s">
        <v>110</v>
      </c>
    </row>
    <row r="44" spans="1:8" x14ac:dyDescent="0.25">
      <c r="A44" s="1" t="str">
        <f t="shared" si="1"/>
        <v>1112</v>
      </c>
      <c r="B44" s="1" t="s">
        <v>94</v>
      </c>
      <c r="C44" s="1" t="str">
        <f>"C4110000018"</f>
        <v>C4110000018</v>
      </c>
      <c r="D44" s="1" t="s">
        <v>9</v>
      </c>
      <c r="E44" s="2">
        <v>2</v>
      </c>
      <c r="F44" s="1" t="s">
        <v>73</v>
      </c>
      <c r="G44" s="1" t="s">
        <v>11</v>
      </c>
      <c r="H44" s="1" t="s">
        <v>111</v>
      </c>
    </row>
    <row r="45" spans="1:8" x14ac:dyDescent="0.25">
      <c r="A45" s="1" t="str">
        <f t="shared" si="1"/>
        <v>1112</v>
      </c>
      <c r="B45" s="1" t="s">
        <v>94</v>
      </c>
      <c r="C45" s="1" t="str">
        <f>"C4110000028"</f>
        <v>C4110000028</v>
      </c>
      <c r="D45" s="1" t="s">
        <v>112</v>
      </c>
      <c r="E45" s="2">
        <v>2</v>
      </c>
      <c r="F45" s="1" t="s">
        <v>37</v>
      </c>
      <c r="G45" s="1" t="s">
        <v>11</v>
      </c>
      <c r="H45" s="1" t="s">
        <v>113</v>
      </c>
    </row>
    <row r="46" spans="1:8" x14ac:dyDescent="0.25">
      <c r="A46" s="1" t="str">
        <f t="shared" si="1"/>
        <v>1112</v>
      </c>
      <c r="B46" s="1" t="s">
        <v>94</v>
      </c>
      <c r="C46" s="1" t="str">
        <f>"C4110000033"</f>
        <v>C4110000033</v>
      </c>
      <c r="D46" s="1" t="s">
        <v>114</v>
      </c>
      <c r="E46" s="2">
        <v>2</v>
      </c>
      <c r="F46" s="1" t="s">
        <v>57</v>
      </c>
      <c r="G46" s="1" t="s">
        <v>20</v>
      </c>
      <c r="H46" s="1" t="s">
        <v>115</v>
      </c>
    </row>
    <row r="47" spans="1:8" x14ac:dyDescent="0.25">
      <c r="A47" s="1" t="str">
        <f t="shared" si="1"/>
        <v>1112</v>
      </c>
      <c r="B47" s="1" t="s">
        <v>94</v>
      </c>
      <c r="C47" s="1" t="str">
        <f>"C4110000034"</f>
        <v>C4110000034</v>
      </c>
      <c r="D47" s="1" t="s">
        <v>116</v>
      </c>
      <c r="E47" s="2">
        <v>2</v>
      </c>
      <c r="F47" s="1" t="s">
        <v>101</v>
      </c>
      <c r="G47" s="1" t="s">
        <v>20</v>
      </c>
      <c r="H47" s="1" t="s">
        <v>117</v>
      </c>
    </row>
    <row r="48" spans="1:8" x14ac:dyDescent="0.25">
      <c r="A48" s="1" t="str">
        <f t="shared" si="1"/>
        <v>1112</v>
      </c>
      <c r="B48" s="1" t="s">
        <v>118</v>
      </c>
      <c r="C48" s="1" t="str">
        <f>"M4110000070"</f>
        <v>M4110000070</v>
      </c>
      <c r="D48" s="1" t="s">
        <v>119</v>
      </c>
      <c r="E48" s="2">
        <v>2</v>
      </c>
      <c r="F48" s="1" t="s">
        <v>120</v>
      </c>
      <c r="G48" s="1" t="s">
        <v>20</v>
      </c>
      <c r="H48" s="1" t="s">
        <v>121</v>
      </c>
    </row>
    <row r="49" spans="1:8" x14ac:dyDescent="0.25">
      <c r="A49" s="1" t="str">
        <f t="shared" si="1"/>
        <v>1112</v>
      </c>
      <c r="B49" s="1" t="s">
        <v>118</v>
      </c>
      <c r="C49" s="1" t="str">
        <f>"M4110000078"</f>
        <v>M4110000078</v>
      </c>
      <c r="D49" s="1" t="s">
        <v>122</v>
      </c>
      <c r="E49" s="2">
        <v>2</v>
      </c>
      <c r="F49" s="1" t="s">
        <v>123</v>
      </c>
      <c r="G49" s="1" t="s">
        <v>20</v>
      </c>
      <c r="H49" s="1" t="s">
        <v>124</v>
      </c>
    </row>
    <row r="50" spans="1:8" x14ac:dyDescent="0.25">
      <c r="A50" s="1" t="str">
        <f t="shared" si="1"/>
        <v>1112</v>
      </c>
      <c r="B50" s="1" t="s">
        <v>118</v>
      </c>
      <c r="C50" s="1" t="str">
        <f>"M4110000084"</f>
        <v>M4110000084</v>
      </c>
      <c r="D50" s="1" t="s">
        <v>125</v>
      </c>
      <c r="E50" s="2">
        <v>2</v>
      </c>
      <c r="F50" s="1" t="s">
        <v>126</v>
      </c>
      <c r="G50" s="1" t="s">
        <v>20</v>
      </c>
      <c r="H50" s="1" t="s">
        <v>127</v>
      </c>
    </row>
    <row r="51" spans="1:8" x14ac:dyDescent="0.25">
      <c r="A51" s="1" t="str">
        <f t="shared" si="1"/>
        <v>1112</v>
      </c>
      <c r="B51" s="1" t="s">
        <v>118</v>
      </c>
      <c r="C51" s="1" t="str">
        <f>"M4110000086"</f>
        <v>M4110000086</v>
      </c>
      <c r="D51" s="1" t="s">
        <v>128</v>
      </c>
      <c r="E51" s="2">
        <v>2</v>
      </c>
      <c r="F51" s="1" t="s">
        <v>70</v>
      </c>
      <c r="G51" s="1" t="s">
        <v>20</v>
      </c>
      <c r="H51" s="1" t="s">
        <v>129</v>
      </c>
    </row>
    <row r="52" spans="1:8" x14ac:dyDescent="0.25">
      <c r="A52" s="1" t="str">
        <f t="shared" si="1"/>
        <v>1112</v>
      </c>
      <c r="B52" s="1" t="s">
        <v>118</v>
      </c>
      <c r="C52" s="1" t="str">
        <f>"M4110000092"</f>
        <v>M4110000092</v>
      </c>
      <c r="D52" s="1" t="s">
        <v>130</v>
      </c>
      <c r="E52" s="2">
        <v>2</v>
      </c>
      <c r="F52" s="1" t="s">
        <v>19</v>
      </c>
      <c r="G52" s="1" t="s">
        <v>20</v>
      </c>
      <c r="H52" s="1" t="s">
        <v>131</v>
      </c>
    </row>
    <row r="53" spans="1:8" x14ac:dyDescent="0.25">
      <c r="A53" s="1" t="str">
        <f t="shared" si="1"/>
        <v>1112</v>
      </c>
      <c r="B53" s="1" t="s">
        <v>118</v>
      </c>
      <c r="C53" s="1" t="str">
        <f>"M4110000122"</f>
        <v>M4110000122</v>
      </c>
      <c r="D53" s="1" t="s">
        <v>132</v>
      </c>
      <c r="E53" s="2">
        <v>2</v>
      </c>
      <c r="F53" s="1" t="s">
        <v>10</v>
      </c>
      <c r="G53" s="1" t="s">
        <v>20</v>
      </c>
      <c r="H53" s="1" t="s">
        <v>133</v>
      </c>
    </row>
    <row r="54" spans="1:8" x14ac:dyDescent="0.25">
      <c r="A54" s="1" t="str">
        <f t="shared" si="1"/>
        <v>1112</v>
      </c>
      <c r="B54" s="1" t="s">
        <v>118</v>
      </c>
      <c r="C54" s="1" t="str">
        <f>"M4110000124"</f>
        <v>M4110000124</v>
      </c>
      <c r="D54" s="1" t="s">
        <v>134</v>
      </c>
      <c r="E54" s="2">
        <v>2</v>
      </c>
      <c r="F54" s="1" t="s">
        <v>14</v>
      </c>
      <c r="G54" s="1" t="s">
        <v>20</v>
      </c>
      <c r="H54" s="1" t="s">
        <v>135</v>
      </c>
    </row>
  </sheetData>
  <phoneticPr fontId="18" type="noConversion"/>
  <printOptions gridLines="1"/>
  <pageMargins left="0.70866141732283472" right="0.70866141732283472" top="0.74803149606299213" bottom="0.74803149606299213" header="0.31496062992125984" footer="0.31496062992125984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COU130Q_202302141540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knuuser</dc:creator>
  <cp:lastModifiedBy>user</cp:lastModifiedBy>
  <cp:lastPrinted>2023-02-14T07:49:39Z</cp:lastPrinted>
  <dcterms:created xsi:type="dcterms:W3CDTF">2023-02-14T07:46:41Z</dcterms:created>
  <dcterms:modified xsi:type="dcterms:W3CDTF">2023-02-14T07:49:42Z</dcterms:modified>
</cp:coreProperties>
</file>